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4" i="1"/>
  <c r="J37" l="1"/>
  <c r="J17" l="1"/>
  <c r="J31" s="1"/>
  <c r="J11"/>
  <c r="J42" s="1"/>
  <c r="J43" l="1"/>
  <c r="J33"/>
  <c r="J35" s="1"/>
  <c r="J41"/>
  <c r="J45" l="1"/>
  <c r="J47" s="1"/>
  <c r="J48" s="1"/>
  <c r="J51" l="1"/>
  <c r="J52"/>
  <c r="J53" l="1"/>
  <c r="H51" s="1"/>
  <c r="H52" l="1"/>
</calcChain>
</file>

<file path=xl/sharedStrings.xml><?xml version="1.0" encoding="utf-8"?>
<sst xmlns="http://schemas.openxmlformats.org/spreadsheetml/2006/main" count="64" uniqueCount="52">
  <si>
    <t>Olive Processing Reconciliation</t>
  </si>
  <si>
    <t>Olive Variety</t>
  </si>
  <si>
    <t>Weight of Olives received</t>
  </si>
  <si>
    <t>MOO removed</t>
  </si>
  <si>
    <t>Net weight of Olives</t>
  </si>
  <si>
    <t>Maturity index of Olives</t>
  </si>
  <si>
    <t>Kgs</t>
  </si>
  <si>
    <t>%</t>
  </si>
  <si>
    <t>Crusher screen size used</t>
  </si>
  <si>
    <t>Date</t>
  </si>
  <si>
    <t>mm</t>
  </si>
  <si>
    <t>Talc used</t>
  </si>
  <si>
    <t>Kgs per Tonne</t>
  </si>
  <si>
    <t>Enzymes used</t>
  </si>
  <si>
    <t>mls per Tonne</t>
  </si>
  <si>
    <t>Oil recovered</t>
  </si>
  <si>
    <t>Settling losses</t>
  </si>
  <si>
    <t>Net oil recoved</t>
  </si>
  <si>
    <t>Processing Charges</t>
  </si>
  <si>
    <t>Standard fee per Kg olives processed</t>
  </si>
  <si>
    <t>Enzyme costs</t>
  </si>
  <si>
    <t>Talc costs</t>
  </si>
  <si>
    <t>dollars per kg olives processed</t>
  </si>
  <si>
    <t>dollars per kg Talc</t>
  </si>
  <si>
    <t>Processing Efficiency Calculation</t>
  </si>
  <si>
    <t>Net oil recovered</t>
  </si>
  <si>
    <t>Potential oil in olives excluding MOO</t>
  </si>
  <si>
    <t>Standard Processing fee on olives excluding MOO</t>
  </si>
  <si>
    <t>Enzyme Cost Recovery</t>
  </si>
  <si>
    <t>Talc Cost Recovery</t>
  </si>
  <si>
    <t>Hard</t>
  </si>
  <si>
    <t>Total Charges excluding GST</t>
  </si>
  <si>
    <t>Value of oil where oil to be</t>
  </si>
  <si>
    <t>used for processor fees</t>
  </si>
  <si>
    <t xml:space="preserve">per kg </t>
  </si>
  <si>
    <t>Allocation of oil where oil being used to pay processor fees</t>
  </si>
  <si>
    <t>Processor share</t>
  </si>
  <si>
    <t>Customer share</t>
  </si>
  <si>
    <t>Customer</t>
  </si>
  <si>
    <t>MOO charges</t>
  </si>
  <si>
    <t>dollars per kg Moo</t>
  </si>
  <si>
    <t>MOO Charges</t>
  </si>
  <si>
    <t>Dollars per Litre Enzymes</t>
  </si>
  <si>
    <t>Mositure Content (NIR)</t>
  </si>
  <si>
    <t>Oil in Olives (NIR)</t>
  </si>
  <si>
    <t>Matter other than olives received at reception  ( want less than 5%)</t>
  </si>
  <si>
    <t>Manzanillo</t>
  </si>
  <si>
    <t>Variety ease of processing</t>
  </si>
  <si>
    <t>Devils Olives</t>
  </si>
  <si>
    <t>Processing cost per Kg of oil recovered excluding GST</t>
  </si>
  <si>
    <t>Processing cost per litre of oil recovered excluding GST ( v/w = .912)</t>
  </si>
  <si>
    <t>Prcocessing Plant Efficiency (Benchmark = 85%)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</si>
</sst>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0" fillId="0" borderId="0" xfId="2" applyNumberFormat="1" applyFont="1"/>
    <xf numFmtId="44" fontId="0" fillId="0" borderId="0" xfId="1" applyFont="1"/>
    <xf numFmtId="164" fontId="0" fillId="2" borderId="0" xfId="2" applyNumberFormat="1" applyFont="1" applyFill="1"/>
    <xf numFmtId="0" fontId="2" fillId="0" borderId="0" xfId="0" applyFont="1"/>
    <xf numFmtId="43" fontId="0" fillId="0" borderId="0" xfId="3" applyFont="1"/>
    <xf numFmtId="43" fontId="0" fillId="2" borderId="0" xfId="3" applyFont="1" applyFill="1"/>
    <xf numFmtId="44" fontId="0" fillId="0" borderId="0" xfId="0" applyNumberFormat="1"/>
    <xf numFmtId="0" fontId="0" fillId="0" borderId="0" xfId="0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9" fontId="0" fillId="0" borderId="0" xfId="2" applyFont="1"/>
    <xf numFmtId="44" fontId="0" fillId="2" borderId="0" xfId="1" applyFont="1" applyFill="1"/>
    <xf numFmtId="0" fontId="0" fillId="2" borderId="0" xfId="0" applyFill="1" applyAlignment="1">
      <alignment horizontal="center"/>
    </xf>
    <xf numFmtId="14" fontId="0" fillId="2" borderId="0" xfId="0" applyNumberForma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53"/>
  <sheetViews>
    <sheetView tabSelected="1" topLeftCell="A33" workbookViewId="0">
      <selection activeCell="B57" sqref="B57"/>
    </sheetView>
  </sheetViews>
  <sheetFormatPr defaultRowHeight="15"/>
  <cols>
    <col min="5" max="5" width="10.7109375" customWidth="1"/>
    <col min="6" max="6" width="15.7109375" customWidth="1"/>
    <col min="10" max="10" width="11.7109375" customWidth="1"/>
  </cols>
  <sheetData>
    <row r="3" spans="2:11" ht="18.75">
      <c r="B3" s="12" t="s">
        <v>0</v>
      </c>
      <c r="C3" s="11"/>
    </row>
    <row r="4" spans="2:11">
      <c r="B4" s="5"/>
      <c r="G4" s="5" t="s">
        <v>38</v>
      </c>
      <c r="I4" s="1" t="s">
        <v>48</v>
      </c>
      <c r="J4" s="1"/>
    </row>
    <row r="6" spans="2:11">
      <c r="B6" t="s">
        <v>1</v>
      </c>
      <c r="E6" s="15" t="s">
        <v>46</v>
      </c>
      <c r="G6" t="s">
        <v>9</v>
      </c>
      <c r="J6" s="16">
        <v>41407</v>
      </c>
    </row>
    <row r="8" spans="2:11">
      <c r="B8" t="s">
        <v>5</v>
      </c>
      <c r="E8" s="1">
        <v>2</v>
      </c>
      <c r="G8" t="s">
        <v>2</v>
      </c>
      <c r="J8" s="7">
        <v>13000</v>
      </c>
      <c r="K8" t="s">
        <v>6</v>
      </c>
    </row>
    <row r="9" spans="2:11">
      <c r="G9" t="s">
        <v>3</v>
      </c>
      <c r="J9" s="7">
        <v>300</v>
      </c>
      <c r="K9" t="s">
        <v>6</v>
      </c>
    </row>
    <row r="10" spans="2:11">
      <c r="J10" s="6"/>
    </row>
    <row r="11" spans="2:11">
      <c r="B11" t="s">
        <v>47</v>
      </c>
      <c r="E11" s="15" t="s">
        <v>30</v>
      </c>
      <c r="G11" t="s">
        <v>4</v>
      </c>
      <c r="J11" s="6">
        <f>J8-J9</f>
        <v>12700</v>
      </c>
      <c r="K11" t="s">
        <v>6</v>
      </c>
    </row>
    <row r="12" spans="2:11">
      <c r="J12" s="6"/>
    </row>
    <row r="13" spans="2:11">
      <c r="B13" t="s">
        <v>44</v>
      </c>
      <c r="E13" s="4">
        <v>0.2</v>
      </c>
      <c r="F13" t="s">
        <v>7</v>
      </c>
      <c r="J13" s="6"/>
    </row>
    <row r="14" spans="2:11">
      <c r="B14" t="s">
        <v>43</v>
      </c>
      <c r="E14" s="4">
        <v>0.61</v>
      </c>
      <c r="F14" t="s">
        <v>7</v>
      </c>
      <c r="G14" t="s">
        <v>15</v>
      </c>
      <c r="J14" s="7">
        <v>2190</v>
      </c>
      <c r="K14" t="s">
        <v>6</v>
      </c>
    </row>
    <row r="15" spans="2:11">
      <c r="G15" t="s">
        <v>16</v>
      </c>
      <c r="J15" s="7">
        <v>15</v>
      </c>
      <c r="K15" t="s">
        <v>6</v>
      </c>
    </row>
    <row r="16" spans="2:11">
      <c r="B16" t="s">
        <v>8</v>
      </c>
      <c r="E16" s="1">
        <v>5</v>
      </c>
      <c r="F16" t="s">
        <v>10</v>
      </c>
      <c r="J16" s="6"/>
    </row>
    <row r="17" spans="2:11">
      <c r="G17" t="s">
        <v>17</v>
      </c>
      <c r="J17" s="6">
        <f>J14-J15</f>
        <v>2175</v>
      </c>
      <c r="K17" t="s">
        <v>6</v>
      </c>
    </row>
    <row r="18" spans="2:11">
      <c r="B18" t="s">
        <v>11</v>
      </c>
      <c r="E18" s="1">
        <v>20</v>
      </c>
      <c r="F18" t="s">
        <v>12</v>
      </c>
    </row>
    <row r="19" spans="2:11">
      <c r="G19" t="s">
        <v>32</v>
      </c>
    </row>
    <row r="20" spans="2:11">
      <c r="B20" t="s">
        <v>13</v>
      </c>
      <c r="E20" s="1">
        <v>300</v>
      </c>
      <c r="F20" t="s">
        <v>14</v>
      </c>
      <c r="G20" t="s">
        <v>33</v>
      </c>
      <c r="J20" s="14">
        <v>7</v>
      </c>
      <c r="K20" t="s">
        <v>34</v>
      </c>
    </row>
    <row r="23" spans="2:11">
      <c r="B23" t="s">
        <v>18</v>
      </c>
    </row>
    <row r="24" spans="2:11">
      <c r="B24" t="s">
        <v>19</v>
      </c>
      <c r="F24" s="14">
        <v>0.3</v>
      </c>
      <c r="G24" t="s">
        <v>22</v>
      </c>
    </row>
    <row r="25" spans="2:11">
      <c r="B25" t="s">
        <v>21</v>
      </c>
      <c r="F25" s="14">
        <v>1.5</v>
      </c>
      <c r="G25" t="s">
        <v>23</v>
      </c>
    </row>
    <row r="26" spans="2:11">
      <c r="B26" t="s">
        <v>20</v>
      </c>
      <c r="F26" s="14">
        <v>75</v>
      </c>
      <c r="G26" t="s">
        <v>42</v>
      </c>
    </row>
    <row r="27" spans="2:11">
      <c r="B27" t="s">
        <v>39</v>
      </c>
      <c r="F27" s="14">
        <v>0.1</v>
      </c>
      <c r="G27" t="s">
        <v>40</v>
      </c>
    </row>
    <row r="29" spans="2:11">
      <c r="B29" s="5" t="s">
        <v>24</v>
      </c>
    </row>
    <row r="31" spans="2:11">
      <c r="B31" t="s">
        <v>25</v>
      </c>
      <c r="J31" s="6">
        <f>J17</f>
        <v>2175</v>
      </c>
      <c r="K31" t="s">
        <v>6</v>
      </c>
    </row>
    <row r="32" spans="2:11">
      <c r="J32" s="6"/>
    </row>
    <row r="33" spans="2:11">
      <c r="B33" t="s">
        <v>26</v>
      </c>
      <c r="J33" s="6">
        <f>J11*E13</f>
        <v>2540</v>
      </c>
      <c r="K33" t="s">
        <v>6</v>
      </c>
    </row>
    <row r="35" spans="2:11">
      <c r="B35" t="s">
        <v>51</v>
      </c>
      <c r="J35" s="2">
        <f>J31/J33</f>
        <v>0.85629921259842523</v>
      </c>
    </row>
    <row r="36" spans="2:11">
      <c r="J36" s="2"/>
    </row>
    <row r="37" spans="2:11">
      <c r="B37" s="5" t="s">
        <v>45</v>
      </c>
      <c r="J37" s="2">
        <f>J9/J8</f>
        <v>2.3076923076923078E-2</v>
      </c>
    </row>
    <row r="40" spans="2:11">
      <c r="B40" s="5" t="s">
        <v>18</v>
      </c>
    </row>
    <row r="41" spans="2:11">
      <c r="B41" t="s">
        <v>27</v>
      </c>
      <c r="J41" s="3">
        <f>J11*F24</f>
        <v>3810</v>
      </c>
    </row>
    <row r="42" spans="2:11">
      <c r="B42" t="s">
        <v>29</v>
      </c>
      <c r="J42" s="3">
        <f>J11*E18/1000*F25</f>
        <v>381</v>
      </c>
    </row>
    <row r="43" spans="2:11">
      <c r="B43" t="s">
        <v>28</v>
      </c>
      <c r="J43" s="3">
        <f>(J11/1000)*(E20/1000)*F26</f>
        <v>285.74999999999994</v>
      </c>
    </row>
    <row r="44" spans="2:11">
      <c r="B44" t="s">
        <v>41</v>
      </c>
      <c r="J44" s="3">
        <f>J9*F27</f>
        <v>30</v>
      </c>
    </row>
    <row r="45" spans="2:11">
      <c r="B45" t="s">
        <v>31</v>
      </c>
      <c r="J45" s="3">
        <f>SUM(J41:J44)</f>
        <v>4506.75</v>
      </c>
    </row>
    <row r="47" spans="2:11">
      <c r="B47" s="5" t="s">
        <v>49</v>
      </c>
      <c r="J47" s="3">
        <f>J45/J17</f>
        <v>2.0720689655172415</v>
      </c>
    </row>
    <row r="48" spans="2:11">
      <c r="B48" s="5" t="s">
        <v>50</v>
      </c>
      <c r="J48" s="8">
        <f>J47*0.912</f>
        <v>1.8897268965517244</v>
      </c>
    </row>
    <row r="50" spans="2:11">
      <c r="B50" s="5" t="s">
        <v>35</v>
      </c>
    </row>
    <row r="51" spans="2:11">
      <c r="B51" s="9" t="s">
        <v>36</v>
      </c>
      <c r="H51" s="13">
        <f>J51/J53</f>
        <v>0.29600985221674875</v>
      </c>
      <c r="J51" s="6">
        <f>J45/J20</f>
        <v>643.82142857142856</v>
      </c>
      <c r="K51" t="s">
        <v>6</v>
      </c>
    </row>
    <row r="52" spans="2:11">
      <c r="B52" t="s">
        <v>37</v>
      </c>
      <c r="H52" s="13">
        <f>J52/J53</f>
        <v>0.70399014778325131</v>
      </c>
      <c r="J52" s="10">
        <f>J31-J51</f>
        <v>1531.1785714285716</v>
      </c>
      <c r="K52" t="s">
        <v>6</v>
      </c>
    </row>
    <row r="53" spans="2:11">
      <c r="J53" s="10">
        <f>SUM(J51:J52)</f>
        <v>2175</v>
      </c>
      <c r="K53" t="s">
        <v>6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Olives NZ</cp:lastModifiedBy>
  <cp:lastPrinted>2012-11-27T20:10:04Z</cp:lastPrinted>
  <dcterms:created xsi:type="dcterms:W3CDTF">2012-11-26T23:33:52Z</dcterms:created>
  <dcterms:modified xsi:type="dcterms:W3CDTF">2013-04-10T21:28:59Z</dcterms:modified>
</cp:coreProperties>
</file>